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CMTNStudent\Desktop\"/>
    </mc:Choice>
  </mc:AlternateContent>
  <xr:revisionPtr revIDLastSave="0" documentId="13_ncr:1_{B1D97B9F-68C9-4BD5-A539-7ACCBD580173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Startup Cost" sheetId="1" r:id="rId1"/>
    <sheet name="Income Year 1" sheetId="2" r:id="rId2"/>
    <sheet name="Income Year 2" sheetId="3" r:id="rId3"/>
    <sheet name="Income Year 3" sheetId="4" r:id="rId4"/>
    <sheet name="CashFlow Year 1" sheetId="5" r:id="rId5"/>
    <sheet name="CashFlow Year 2" sheetId="6" r:id="rId6"/>
    <sheet name="CashFlow Year 3" sheetId="7" r:id="rId7"/>
    <sheet name="Balance Year 1" sheetId="8" r:id="rId8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8" l="1"/>
  <c r="B9" i="5"/>
  <c r="K9" i="7" l="1"/>
  <c r="J9" i="7"/>
  <c r="I9" i="7"/>
  <c r="H9" i="7"/>
  <c r="G9" i="7"/>
  <c r="F9" i="7"/>
  <c r="E9" i="7"/>
  <c r="D9" i="7"/>
  <c r="C9" i="7"/>
  <c r="B9" i="7"/>
  <c r="K8" i="7"/>
  <c r="K7" i="7"/>
  <c r="K5" i="7"/>
  <c r="K4" i="7"/>
  <c r="K9" i="6" l="1"/>
  <c r="J9" i="6"/>
  <c r="I9" i="6"/>
  <c r="H9" i="6"/>
  <c r="G9" i="6"/>
  <c r="F9" i="6"/>
  <c r="E9" i="6"/>
  <c r="D9" i="6"/>
  <c r="C9" i="6"/>
  <c r="B9" i="6"/>
  <c r="K8" i="6"/>
  <c r="K7" i="6"/>
  <c r="K5" i="6"/>
  <c r="K4" i="6"/>
  <c r="J10" i="5"/>
  <c r="I10" i="5"/>
  <c r="H10" i="5"/>
  <c r="G10" i="5"/>
  <c r="F10" i="5"/>
  <c r="E10" i="5"/>
  <c r="D10" i="5"/>
  <c r="C10" i="5"/>
  <c r="K8" i="5"/>
  <c r="K7" i="5"/>
  <c r="K4" i="5"/>
  <c r="K5" i="5"/>
  <c r="I7" i="2"/>
  <c r="I19" i="2" s="1"/>
  <c r="H7" i="2"/>
  <c r="H19" i="2" s="1"/>
  <c r="E7" i="2"/>
  <c r="E19" i="2" s="1"/>
  <c r="D7" i="2"/>
  <c r="D19" i="2" s="1"/>
  <c r="J7" i="3"/>
  <c r="J19" i="3" s="1"/>
  <c r="F7" i="3"/>
  <c r="F19" i="3" s="1"/>
  <c r="B7" i="3"/>
  <c r="B19" i="4"/>
  <c r="K18" i="4"/>
  <c r="K17" i="4"/>
  <c r="K16" i="4"/>
  <c r="K15" i="4"/>
  <c r="K14" i="4"/>
  <c r="K13" i="4"/>
  <c r="K12" i="4"/>
  <c r="K11" i="4"/>
  <c r="K10" i="4"/>
  <c r="J18" i="4"/>
  <c r="I18" i="4"/>
  <c r="H18" i="4"/>
  <c r="G18" i="4"/>
  <c r="F18" i="4"/>
  <c r="E18" i="4"/>
  <c r="D18" i="4"/>
  <c r="C18" i="4"/>
  <c r="B18" i="4"/>
  <c r="B7" i="4"/>
  <c r="K6" i="4"/>
  <c r="K5" i="4"/>
  <c r="J4" i="4"/>
  <c r="J7" i="4" s="1"/>
  <c r="J19" i="4" s="1"/>
  <c r="I4" i="4"/>
  <c r="I7" i="4" s="1"/>
  <c r="I19" i="4" s="1"/>
  <c r="H4" i="4"/>
  <c r="H7" i="4" s="1"/>
  <c r="H19" i="4" s="1"/>
  <c r="G4" i="4"/>
  <c r="G7" i="4" s="1"/>
  <c r="G19" i="4" s="1"/>
  <c r="F4" i="4"/>
  <c r="F7" i="4" s="1"/>
  <c r="F19" i="4" s="1"/>
  <c r="E4" i="4"/>
  <c r="E7" i="4" s="1"/>
  <c r="E19" i="4" s="1"/>
  <c r="D4" i="4"/>
  <c r="D7" i="4" s="1"/>
  <c r="D19" i="4" s="1"/>
  <c r="C4" i="4"/>
  <c r="C7" i="4" s="1"/>
  <c r="J4" i="2"/>
  <c r="J7" i="2" s="1"/>
  <c r="J19" i="2" s="1"/>
  <c r="I4" i="2"/>
  <c r="H4" i="2"/>
  <c r="G4" i="2"/>
  <c r="G7" i="2" s="1"/>
  <c r="G19" i="2" s="1"/>
  <c r="F4" i="2"/>
  <c r="F7" i="2" s="1"/>
  <c r="F19" i="2" s="1"/>
  <c r="E4" i="2"/>
  <c r="D4" i="2"/>
  <c r="C4" i="2"/>
  <c r="C7" i="2" s="1"/>
  <c r="C19" i="2" s="1"/>
  <c r="B4" i="2"/>
  <c r="B7" i="2" s="1"/>
  <c r="J4" i="3"/>
  <c r="I4" i="3"/>
  <c r="I7" i="3" s="1"/>
  <c r="I19" i="3" s="1"/>
  <c r="H4" i="3"/>
  <c r="H7" i="3" s="1"/>
  <c r="H19" i="3" s="1"/>
  <c r="G4" i="3"/>
  <c r="G7" i="3" s="1"/>
  <c r="G19" i="3" s="1"/>
  <c r="F4" i="3"/>
  <c r="E4" i="3"/>
  <c r="E7" i="3" s="1"/>
  <c r="E19" i="3" s="1"/>
  <c r="D4" i="3"/>
  <c r="D7" i="3" s="1"/>
  <c r="D19" i="3" s="1"/>
  <c r="C4" i="3"/>
  <c r="C7" i="3" s="1"/>
  <c r="C19" i="3" s="1"/>
  <c r="B4" i="3"/>
  <c r="K4" i="3" s="1"/>
  <c r="B4" i="4"/>
  <c r="K4" i="4" s="1"/>
  <c r="K3" i="4"/>
  <c r="C19" i="4" l="1"/>
  <c r="K7" i="4"/>
  <c r="K19" i="4"/>
  <c r="K7" i="3"/>
  <c r="B19" i="3"/>
  <c r="K19" i="3" s="1"/>
  <c r="K7" i="2"/>
  <c r="B19" i="2"/>
  <c r="K19" i="2" s="1"/>
  <c r="K18" i="3"/>
  <c r="J18" i="3"/>
  <c r="I18" i="3"/>
  <c r="H18" i="3"/>
  <c r="G18" i="3"/>
  <c r="F18" i="3"/>
  <c r="E18" i="3"/>
  <c r="D18" i="3"/>
  <c r="K17" i="3"/>
  <c r="K16" i="3"/>
  <c r="K15" i="3"/>
  <c r="K14" i="3"/>
  <c r="K13" i="3"/>
  <c r="K12" i="3"/>
  <c r="K11" i="3"/>
  <c r="K10" i="3"/>
  <c r="K6" i="3"/>
  <c r="K5" i="3"/>
  <c r="K3" i="3"/>
  <c r="C18" i="3"/>
  <c r="K4" i="2"/>
  <c r="K3" i="2"/>
  <c r="B18" i="3"/>
  <c r="K10" i="2"/>
  <c r="K11" i="2"/>
  <c r="K12" i="2"/>
  <c r="K13" i="2"/>
  <c r="K14" i="2"/>
  <c r="K15" i="2"/>
  <c r="K16" i="2"/>
  <c r="K17" i="2"/>
  <c r="J18" i="2"/>
  <c r="I18" i="2"/>
  <c r="H18" i="2"/>
  <c r="G18" i="2"/>
  <c r="F18" i="2"/>
  <c r="E18" i="2"/>
  <c r="D18" i="2"/>
  <c r="C18" i="2"/>
  <c r="B18" i="2"/>
  <c r="K5" i="2"/>
  <c r="K18" i="2" l="1"/>
  <c r="K6" i="2"/>
  <c r="K9" i="5"/>
  <c r="B10" i="5"/>
  <c r="K10" i="5" s="1"/>
  <c r="B6" i="8" l="1"/>
  <c r="B5" i="8"/>
  <c r="B11" i="8" s="1"/>
  <c r="B15" i="8" s="1"/>
  <c r="B16" i="8" s="1"/>
  <c r="B17" i="8" s="1"/>
</calcChain>
</file>

<file path=xl/sharedStrings.xml><?xml version="1.0" encoding="utf-8"?>
<sst xmlns="http://schemas.openxmlformats.org/spreadsheetml/2006/main" count="122" uniqueCount="63">
  <si>
    <t>Item</t>
  </si>
  <si>
    <t>Cost</t>
  </si>
  <si>
    <t>Hydroponic Pods (2 units)</t>
  </si>
  <si>
    <t>Lighting &amp; Controls</t>
  </si>
  <si>
    <t>Nutrients &amp; Supplies</t>
  </si>
  <si>
    <t>Permits &amp; Licensing</t>
  </si>
  <si>
    <t>Initial Marketing</t>
  </si>
  <si>
    <t>Delivery Equipment</t>
  </si>
  <si>
    <t>Total Startup Cost</t>
  </si>
  <si>
    <t>Expenses</t>
  </si>
  <si>
    <t>Income Statement Year 1</t>
  </si>
  <si>
    <t>Annual Total</t>
  </si>
  <si>
    <t>Microgreens</t>
  </si>
  <si>
    <t>Gross Revenue</t>
  </si>
  <si>
    <t>Electricity</t>
  </si>
  <si>
    <t>Seeds</t>
  </si>
  <si>
    <t>Packaging</t>
  </si>
  <si>
    <t>Labor</t>
  </si>
  <si>
    <t>Marketing</t>
  </si>
  <si>
    <t>Maintenance</t>
  </si>
  <si>
    <t>Insurance</t>
  </si>
  <si>
    <t>Total Expenses</t>
  </si>
  <si>
    <t xml:space="preserve">Net Profit </t>
  </si>
  <si>
    <t>Pods</t>
  </si>
  <si>
    <t>Herbs (Basil/Cilantro/Leafy Greens /Romaine)</t>
  </si>
  <si>
    <t xml:space="preserve">Number of Pods </t>
  </si>
  <si>
    <t>Number of Pods Sale coast</t>
  </si>
  <si>
    <t xml:space="preserve">Product Nmae </t>
  </si>
  <si>
    <t>Per Pod Cost</t>
  </si>
  <si>
    <t>Income Statement Year 2</t>
  </si>
  <si>
    <t>CashFlow year 1</t>
  </si>
  <si>
    <t>Operating Expenses</t>
  </si>
  <si>
    <t xml:space="preserve">Annual Total </t>
  </si>
  <si>
    <t>CashFlow year 2</t>
  </si>
  <si>
    <t xml:space="preserve">Total Cash In </t>
  </si>
  <si>
    <t xml:space="preserve">Total Cash Out </t>
  </si>
  <si>
    <t xml:space="preserve">Net Cash Flow </t>
  </si>
  <si>
    <t>Cash Inflow</t>
  </si>
  <si>
    <t>Cash Outflow</t>
  </si>
  <si>
    <t xml:space="preserve">Balance Sheet Year 1 </t>
  </si>
  <si>
    <t xml:space="preserve">Assets                      </t>
  </si>
  <si>
    <t xml:space="preserve">Current Assets </t>
  </si>
  <si>
    <t xml:space="preserve">Cash                        </t>
  </si>
  <si>
    <t>Total Current Assets</t>
  </si>
  <si>
    <t>Fixed Assets</t>
  </si>
  <si>
    <t xml:space="preserve">Equipment                   </t>
  </si>
  <si>
    <t>Accumulated Depreciation</t>
  </si>
  <si>
    <t>Net Fixed Assets</t>
  </si>
  <si>
    <t xml:space="preserve">Total Assets </t>
  </si>
  <si>
    <t xml:space="preserve">Liabilities &amp; Equity </t>
  </si>
  <si>
    <t xml:space="preserve">Equity                      </t>
  </si>
  <si>
    <t xml:space="preserve">Retained Earnings </t>
  </si>
  <si>
    <t xml:space="preserve">Total Equity </t>
  </si>
  <si>
    <t>Total Liabilities &amp; Equity</t>
  </si>
  <si>
    <t>Income Statement Year 3</t>
  </si>
  <si>
    <t>CashFlow year 3</t>
  </si>
  <si>
    <t xml:space="preserve">
</t>
  </si>
  <si>
    <t>s</t>
  </si>
  <si>
    <t>My Business is not taxable because my busniess is not making more than 50,000</t>
  </si>
  <si>
    <t xml:space="preserve">Note: I am going to buy (2 units) Hydroponic Pods and sale it and than make more Inventory </t>
  </si>
  <si>
    <t xml:space="preserve">Note: I am going to buy (6 units) Hydroponic Pods and sale it and than make more Inventory </t>
  </si>
  <si>
    <t xml:space="preserve">Note: I am going to buy (4 units) Hydroponic Pods and sale it and than make more Inventory </t>
  </si>
  <si>
    <t>My Business is not taxable because my busniess is not making more than 50,000.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</si>
</sst>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F1115"/>
      <name val="Var(--ds-font-family-code)"/>
    </font>
    <font>
      <sz val="10"/>
      <color rgb="FF0F1115"/>
      <name val="Var(--ds-font-family-code)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7" fontId="1" fillId="4" borderId="1" xfId="0" applyNumberFormat="1" applyFont="1" applyFill="1" applyBorder="1"/>
    <xf numFmtId="0" fontId="1" fillId="4" borderId="1" xfId="0" applyFont="1" applyFill="1" applyBorder="1"/>
    <xf numFmtId="6" fontId="0" fillId="0" borderId="1" xfId="0" applyNumberFormat="1" applyBorder="1"/>
    <xf numFmtId="0" fontId="0" fillId="0" borderId="1" xfId="0" applyBorder="1" applyAlignment="1">
      <alignment wrapText="1"/>
    </xf>
    <xf numFmtId="6" fontId="1" fillId="0" borderId="1" xfId="0" applyNumberFormat="1" applyFont="1" applyBorder="1"/>
    <xf numFmtId="0" fontId="1" fillId="2" borderId="1" xfId="0" applyFont="1" applyFill="1" applyBorder="1"/>
    <xf numFmtId="0" fontId="0" fillId="0" borderId="1" xfId="0" applyFont="1" applyBorder="1"/>
    <xf numFmtId="17" fontId="1" fillId="5" borderId="1" xfId="0" applyNumberFormat="1" applyFont="1" applyFill="1" applyBorder="1"/>
    <xf numFmtId="0" fontId="1" fillId="5" borderId="1" xfId="0" applyFont="1" applyFill="1" applyBorder="1"/>
    <xf numFmtId="0" fontId="2" fillId="0" borderId="1" xfId="0" applyFont="1" applyBorder="1" applyAlignment="1">
      <alignment horizontal="left" vertical="center" indent="1"/>
    </xf>
    <xf numFmtId="17" fontId="1" fillId="0" borderId="1" xfId="0" applyNumberFormat="1" applyFont="1" applyBorder="1"/>
    <xf numFmtId="0" fontId="3" fillId="0" borderId="1" xfId="0" applyFont="1" applyBorder="1" applyAlignment="1">
      <alignment horizontal="left" vertical="center" inden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2" fillId="6" borderId="0" xfId="0" applyFont="1" applyFill="1" applyBorder="1" applyAlignment="1">
      <alignment horizontal="left" vertical="center" indent="1"/>
    </xf>
    <xf numFmtId="0" fontId="0" fillId="6" borderId="0" xfId="0" applyFill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11" sqref="A11"/>
    </sheetView>
  </sheetViews>
  <sheetFormatPr defaultRowHeight="15"/>
  <cols>
    <col min="1" max="1" width="31.42578125" customWidth="1"/>
    <col min="2" max="2" width="18.28515625" customWidth="1"/>
  </cols>
  <sheetData>
    <row r="1" spans="1:2">
      <c r="A1" s="17" t="s">
        <v>0</v>
      </c>
      <c r="B1" s="17" t="s">
        <v>1</v>
      </c>
    </row>
    <row r="2" spans="1:2">
      <c r="A2" s="2" t="s">
        <v>2</v>
      </c>
      <c r="B2" s="2">
        <v>12000</v>
      </c>
    </row>
    <row r="3" spans="1:2">
      <c r="A3" s="2" t="s">
        <v>3</v>
      </c>
      <c r="B3" s="2">
        <v>3500</v>
      </c>
    </row>
    <row r="4" spans="1:2">
      <c r="A4" s="2" t="s">
        <v>4</v>
      </c>
      <c r="B4" s="2">
        <v>1500</v>
      </c>
    </row>
    <row r="5" spans="1:2">
      <c r="A5" s="2" t="s">
        <v>5</v>
      </c>
      <c r="B5" s="2">
        <v>800</v>
      </c>
    </row>
    <row r="6" spans="1:2">
      <c r="A6" s="2" t="s">
        <v>6</v>
      </c>
      <c r="B6" s="2">
        <v>1200</v>
      </c>
    </row>
    <row r="7" spans="1:2">
      <c r="A7" s="2" t="s">
        <v>7</v>
      </c>
      <c r="B7" s="2">
        <v>1500</v>
      </c>
    </row>
    <row r="8" spans="1:2">
      <c r="A8" s="3" t="s">
        <v>8</v>
      </c>
      <c r="B8" s="3">
        <v>20500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zoomScale="90" zoomScaleNormal="90" workbookViewId="0">
      <selection activeCell="N13" sqref="N13"/>
    </sheetView>
  </sheetViews>
  <sheetFormatPr defaultRowHeight="15"/>
  <cols>
    <col min="1" max="1" width="49.42578125" bestFit="1" customWidth="1"/>
    <col min="11" max="11" width="12.140625" bestFit="1" customWidth="1"/>
    <col min="13" max="13" width="14.140625" bestFit="1" customWidth="1"/>
    <col min="14" max="14" width="12.140625" bestFit="1" customWidth="1"/>
    <col min="15" max="15" width="11.7109375" customWidth="1"/>
  </cols>
  <sheetData>
    <row r="1" spans="1:15">
      <c r="A1" s="20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2"/>
      <c r="M1" s="2"/>
      <c r="N1" s="2"/>
      <c r="O1" s="2"/>
    </row>
    <row r="2" spans="1:15" s="1" customFormat="1">
      <c r="A2" s="3"/>
      <c r="B2" s="4">
        <v>46113</v>
      </c>
      <c r="C2" s="4">
        <v>46143</v>
      </c>
      <c r="D2" s="4">
        <v>46174</v>
      </c>
      <c r="E2" s="4">
        <v>46204</v>
      </c>
      <c r="F2" s="4">
        <v>46235</v>
      </c>
      <c r="G2" s="4">
        <v>46266</v>
      </c>
      <c r="H2" s="4">
        <v>46296</v>
      </c>
      <c r="I2" s="4">
        <v>46327</v>
      </c>
      <c r="J2" s="4">
        <v>46357</v>
      </c>
      <c r="K2" s="5" t="s">
        <v>11</v>
      </c>
      <c r="L2" s="3"/>
      <c r="M2" s="3"/>
      <c r="N2" s="3"/>
      <c r="O2" s="3"/>
    </row>
    <row r="3" spans="1:15">
      <c r="A3" s="2" t="s">
        <v>25</v>
      </c>
      <c r="B3" s="2">
        <v>30</v>
      </c>
      <c r="C3" s="2">
        <v>35</v>
      </c>
      <c r="D3" s="2">
        <v>40</v>
      </c>
      <c r="E3" s="2">
        <v>40</v>
      </c>
      <c r="F3" s="2">
        <v>40</v>
      </c>
      <c r="G3" s="2">
        <v>38</v>
      </c>
      <c r="H3" s="2">
        <v>35</v>
      </c>
      <c r="I3" s="2">
        <v>28</v>
      </c>
      <c r="J3" s="2">
        <v>25</v>
      </c>
      <c r="K3" s="2">
        <f>SUM(B3:J3)</f>
        <v>311</v>
      </c>
      <c r="L3" s="2"/>
      <c r="M3" s="2"/>
      <c r="N3" s="2"/>
      <c r="O3" s="2"/>
    </row>
    <row r="4" spans="1:15">
      <c r="A4" s="2" t="s">
        <v>26</v>
      </c>
      <c r="B4" s="6">
        <f>B3*N8</f>
        <v>1200</v>
      </c>
      <c r="C4" s="6">
        <f>C3*N8</f>
        <v>1400</v>
      </c>
      <c r="D4" s="6">
        <f>D3*N8</f>
        <v>1600</v>
      </c>
      <c r="E4" s="6">
        <f>E3*N8</f>
        <v>1600</v>
      </c>
      <c r="F4" s="6">
        <f>F3*N8</f>
        <v>1600</v>
      </c>
      <c r="G4" s="6">
        <f>G3*N8</f>
        <v>1520</v>
      </c>
      <c r="H4" s="6">
        <f>H3*N8</f>
        <v>1400</v>
      </c>
      <c r="I4" s="6">
        <f>I3*N8</f>
        <v>1120</v>
      </c>
      <c r="J4" s="6">
        <f>J3*N8</f>
        <v>1000</v>
      </c>
      <c r="K4" s="2">
        <f>SUM(B4:J4)</f>
        <v>12440</v>
      </c>
      <c r="L4" s="2"/>
      <c r="M4" s="2"/>
      <c r="N4" s="2"/>
      <c r="O4" s="2"/>
    </row>
    <row r="5" spans="1:15">
      <c r="A5" s="7" t="s">
        <v>24</v>
      </c>
      <c r="B5" s="2">
        <v>800</v>
      </c>
      <c r="C5" s="2">
        <v>850</v>
      </c>
      <c r="D5" s="2">
        <v>850</v>
      </c>
      <c r="E5" s="2">
        <v>900</v>
      </c>
      <c r="F5" s="2">
        <v>900</v>
      </c>
      <c r="G5" s="2">
        <v>950</v>
      </c>
      <c r="H5" s="2">
        <v>950</v>
      </c>
      <c r="I5" s="2">
        <v>850</v>
      </c>
      <c r="J5" s="2">
        <v>850</v>
      </c>
      <c r="K5" s="2">
        <f>SUM(B5:J5)</f>
        <v>7900</v>
      </c>
      <c r="L5" s="2"/>
      <c r="M5" s="2"/>
      <c r="N5" s="2"/>
      <c r="O5" s="2"/>
    </row>
    <row r="6" spans="1:15">
      <c r="A6" s="2" t="s">
        <v>12</v>
      </c>
      <c r="B6" s="2">
        <v>600</v>
      </c>
      <c r="C6" s="2">
        <v>650</v>
      </c>
      <c r="D6" s="2">
        <v>650</v>
      </c>
      <c r="E6" s="2">
        <v>700</v>
      </c>
      <c r="F6" s="2">
        <v>700</v>
      </c>
      <c r="G6" s="2">
        <v>750</v>
      </c>
      <c r="H6" s="2">
        <v>750</v>
      </c>
      <c r="I6" s="2">
        <v>650</v>
      </c>
      <c r="J6" s="2">
        <v>650</v>
      </c>
      <c r="K6" s="2">
        <f>SUM(K4:K5)</f>
        <v>20340</v>
      </c>
      <c r="L6" s="2"/>
      <c r="M6" s="2"/>
      <c r="N6" s="2"/>
      <c r="O6" s="2"/>
    </row>
    <row r="7" spans="1:15" s="1" customFormat="1">
      <c r="A7" s="3" t="s">
        <v>13</v>
      </c>
      <c r="B7" s="8">
        <f t="shared" ref="B7:J7" si="0">SUM(B4:B6)</f>
        <v>2600</v>
      </c>
      <c r="C7" s="8">
        <f t="shared" si="0"/>
        <v>2900</v>
      </c>
      <c r="D7" s="8">
        <f t="shared" si="0"/>
        <v>3100</v>
      </c>
      <c r="E7" s="8">
        <f t="shared" si="0"/>
        <v>3200</v>
      </c>
      <c r="F7" s="8">
        <f t="shared" si="0"/>
        <v>3200</v>
      </c>
      <c r="G7" s="8">
        <f t="shared" si="0"/>
        <v>3220</v>
      </c>
      <c r="H7" s="8">
        <f t="shared" si="0"/>
        <v>3100</v>
      </c>
      <c r="I7" s="8">
        <f t="shared" si="0"/>
        <v>2620</v>
      </c>
      <c r="J7" s="8">
        <f t="shared" si="0"/>
        <v>2500</v>
      </c>
      <c r="K7" s="8">
        <f>SUM(B7:J7)</f>
        <v>26440</v>
      </c>
      <c r="L7" s="3"/>
      <c r="M7" s="9" t="s">
        <v>27</v>
      </c>
      <c r="N7" s="9" t="s">
        <v>28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 t="s">
        <v>23</v>
      </c>
      <c r="N8" s="8">
        <v>40</v>
      </c>
    </row>
    <row r="9" spans="1:15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"/>
    </row>
    <row r="10" spans="1:15">
      <c r="A10" s="2" t="s">
        <v>4</v>
      </c>
      <c r="B10" s="2">
        <v>300</v>
      </c>
      <c r="C10" s="2">
        <v>300</v>
      </c>
      <c r="D10" s="2">
        <v>300</v>
      </c>
      <c r="E10" s="2">
        <v>320</v>
      </c>
      <c r="F10" s="2">
        <v>320</v>
      </c>
      <c r="G10" s="2">
        <v>350</v>
      </c>
      <c r="H10" s="2">
        <v>350</v>
      </c>
      <c r="I10" s="2">
        <v>340</v>
      </c>
      <c r="J10" s="2">
        <v>340</v>
      </c>
      <c r="K10" s="2">
        <f t="shared" ref="K10:K18" si="1">SUM(B10:J10)</f>
        <v>2920</v>
      </c>
      <c r="L10" s="2"/>
      <c r="M10" s="2"/>
      <c r="N10" s="2"/>
      <c r="O10" s="2"/>
    </row>
    <row r="11" spans="1:15">
      <c r="A11" s="2" t="s">
        <v>14</v>
      </c>
      <c r="B11" s="2">
        <v>350</v>
      </c>
      <c r="C11" s="2">
        <v>350</v>
      </c>
      <c r="D11" s="2">
        <v>350</v>
      </c>
      <c r="E11" s="2">
        <v>360</v>
      </c>
      <c r="F11" s="2">
        <v>360</v>
      </c>
      <c r="G11" s="2">
        <v>380</v>
      </c>
      <c r="H11" s="2">
        <v>380</v>
      </c>
      <c r="I11" s="2">
        <v>360</v>
      </c>
      <c r="J11" s="2">
        <v>360</v>
      </c>
      <c r="K11" s="2">
        <f t="shared" si="1"/>
        <v>3250</v>
      </c>
      <c r="L11" s="2"/>
      <c r="M11" s="2"/>
      <c r="N11" s="2"/>
      <c r="O11" s="2"/>
    </row>
    <row r="12" spans="1:15">
      <c r="A12" s="2" t="s">
        <v>15</v>
      </c>
      <c r="B12" s="2">
        <v>120</v>
      </c>
      <c r="C12" s="2">
        <v>120</v>
      </c>
      <c r="D12" s="2">
        <v>120</v>
      </c>
      <c r="E12" s="2">
        <v>130</v>
      </c>
      <c r="F12" s="2">
        <v>130</v>
      </c>
      <c r="G12" s="2">
        <v>140</v>
      </c>
      <c r="H12" s="2">
        <v>140</v>
      </c>
      <c r="I12" s="2">
        <v>130</v>
      </c>
      <c r="J12" s="2">
        <v>130</v>
      </c>
      <c r="K12" s="2">
        <f t="shared" si="1"/>
        <v>1160</v>
      </c>
      <c r="L12" s="2"/>
      <c r="M12" s="2"/>
      <c r="N12" s="2"/>
      <c r="O12" s="2"/>
    </row>
    <row r="13" spans="1:15">
      <c r="A13" s="2" t="s">
        <v>16</v>
      </c>
      <c r="B13" s="2">
        <v>75</v>
      </c>
      <c r="C13" s="2">
        <v>75</v>
      </c>
      <c r="D13" s="2">
        <v>75</v>
      </c>
      <c r="E13" s="2">
        <v>80</v>
      </c>
      <c r="F13" s="2">
        <v>80</v>
      </c>
      <c r="G13" s="2">
        <v>85</v>
      </c>
      <c r="H13" s="2">
        <v>85</v>
      </c>
      <c r="I13" s="2">
        <v>80</v>
      </c>
      <c r="J13" s="2">
        <v>80</v>
      </c>
      <c r="K13" s="2">
        <f t="shared" si="1"/>
        <v>715</v>
      </c>
      <c r="L13" s="2"/>
      <c r="M13" s="2"/>
      <c r="N13" s="2"/>
      <c r="O13" s="2"/>
    </row>
    <row r="14" spans="1:15">
      <c r="A14" s="2" t="s">
        <v>17</v>
      </c>
      <c r="B14" s="2">
        <v>600</v>
      </c>
      <c r="C14" s="2">
        <v>600</v>
      </c>
      <c r="D14" s="2">
        <v>600</v>
      </c>
      <c r="E14" s="2">
        <v>650</v>
      </c>
      <c r="F14" s="2">
        <v>650</v>
      </c>
      <c r="G14" s="2">
        <v>700</v>
      </c>
      <c r="H14" s="2">
        <v>700</v>
      </c>
      <c r="I14" s="2">
        <v>650</v>
      </c>
      <c r="J14" s="2">
        <v>650</v>
      </c>
      <c r="K14" s="2">
        <f t="shared" si="1"/>
        <v>5800</v>
      </c>
      <c r="L14" s="2"/>
      <c r="M14" s="2"/>
      <c r="N14" s="2"/>
      <c r="O14" s="2"/>
    </row>
    <row r="15" spans="1:15">
      <c r="A15" s="2" t="s">
        <v>18</v>
      </c>
      <c r="B15" s="2">
        <v>150</v>
      </c>
      <c r="C15" s="2">
        <v>150</v>
      </c>
      <c r="D15" s="2">
        <v>150</v>
      </c>
      <c r="E15" s="2">
        <v>160</v>
      </c>
      <c r="F15" s="2">
        <v>160</v>
      </c>
      <c r="G15" s="2">
        <v>180</v>
      </c>
      <c r="H15" s="2">
        <v>180</v>
      </c>
      <c r="I15" s="2">
        <v>160</v>
      </c>
      <c r="J15" s="2">
        <v>160</v>
      </c>
      <c r="K15" s="2">
        <f t="shared" si="1"/>
        <v>1450</v>
      </c>
      <c r="L15" s="2"/>
      <c r="M15" s="2"/>
      <c r="N15" s="2"/>
      <c r="O15" s="2"/>
    </row>
    <row r="16" spans="1:15">
      <c r="A16" s="2" t="s">
        <v>19</v>
      </c>
      <c r="B16" s="2">
        <v>100</v>
      </c>
      <c r="C16" s="2">
        <v>100</v>
      </c>
      <c r="D16" s="2">
        <v>100</v>
      </c>
      <c r="E16" s="2">
        <v>110</v>
      </c>
      <c r="F16" s="2">
        <v>110</v>
      </c>
      <c r="G16" s="2">
        <v>120</v>
      </c>
      <c r="H16" s="2">
        <v>120</v>
      </c>
      <c r="I16" s="2">
        <v>110</v>
      </c>
      <c r="J16" s="2">
        <v>110</v>
      </c>
      <c r="K16" s="2">
        <f t="shared" si="1"/>
        <v>980</v>
      </c>
      <c r="L16" s="2"/>
      <c r="M16" s="2"/>
      <c r="N16" s="2"/>
      <c r="O16" s="2"/>
    </row>
    <row r="17" spans="1:15" ht="90">
      <c r="A17" s="2" t="s">
        <v>20</v>
      </c>
      <c r="B17" s="2">
        <v>140</v>
      </c>
      <c r="C17" s="2">
        <v>140</v>
      </c>
      <c r="D17" s="2">
        <v>140</v>
      </c>
      <c r="E17" s="2">
        <v>150</v>
      </c>
      <c r="F17" s="2">
        <v>150</v>
      </c>
      <c r="G17" s="2">
        <v>160</v>
      </c>
      <c r="H17" s="2">
        <v>160</v>
      </c>
      <c r="I17" s="2">
        <v>150</v>
      </c>
      <c r="J17" s="2">
        <v>150</v>
      </c>
      <c r="K17" s="2">
        <f t="shared" si="1"/>
        <v>1340</v>
      </c>
      <c r="L17" s="2"/>
      <c r="M17" s="16" t="s">
        <v>62</v>
      </c>
      <c r="N17" s="2"/>
      <c r="O17" s="2"/>
    </row>
    <row r="18" spans="1:15" s="1" customFormat="1">
      <c r="A18" s="3" t="s">
        <v>21</v>
      </c>
      <c r="B18" s="3">
        <f t="shared" ref="B18:J18" si="2">SUM(B10:B17)</f>
        <v>1835</v>
      </c>
      <c r="C18" s="3">
        <f t="shared" si="2"/>
        <v>1835</v>
      </c>
      <c r="D18" s="3">
        <f t="shared" si="2"/>
        <v>1835</v>
      </c>
      <c r="E18" s="3">
        <f t="shared" si="2"/>
        <v>1960</v>
      </c>
      <c r="F18" s="3">
        <f t="shared" si="2"/>
        <v>1960</v>
      </c>
      <c r="G18" s="3">
        <f t="shared" si="2"/>
        <v>2115</v>
      </c>
      <c r="H18" s="3">
        <f t="shared" si="2"/>
        <v>2115</v>
      </c>
      <c r="I18" s="3">
        <f t="shared" si="2"/>
        <v>1980</v>
      </c>
      <c r="J18" s="3">
        <f t="shared" si="2"/>
        <v>1980</v>
      </c>
      <c r="K18" s="3">
        <f t="shared" si="1"/>
        <v>17615</v>
      </c>
      <c r="L18" s="3"/>
      <c r="M18" s="3"/>
      <c r="N18" s="3"/>
      <c r="O18" s="3"/>
    </row>
    <row r="19" spans="1:15" s="1" customFormat="1">
      <c r="A19" s="3" t="s">
        <v>22</v>
      </c>
      <c r="B19" s="8">
        <f t="shared" ref="B19:J19" si="3">B7-B18</f>
        <v>765</v>
      </c>
      <c r="C19" s="8">
        <f t="shared" si="3"/>
        <v>1065</v>
      </c>
      <c r="D19" s="8">
        <f t="shared" si="3"/>
        <v>1265</v>
      </c>
      <c r="E19" s="8">
        <f t="shared" si="3"/>
        <v>1240</v>
      </c>
      <c r="F19" s="8">
        <f t="shared" si="3"/>
        <v>1240</v>
      </c>
      <c r="G19" s="8">
        <f t="shared" si="3"/>
        <v>1105</v>
      </c>
      <c r="H19" s="8">
        <f t="shared" si="3"/>
        <v>985</v>
      </c>
      <c r="I19" s="8">
        <f t="shared" si="3"/>
        <v>640</v>
      </c>
      <c r="J19" s="8">
        <f t="shared" si="3"/>
        <v>520</v>
      </c>
      <c r="K19" s="8">
        <f>SUM(B19:J19)</f>
        <v>8825</v>
      </c>
      <c r="L19" s="3"/>
      <c r="M19" s="3"/>
      <c r="N19" s="3"/>
      <c r="O19" s="3"/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="90" zoomScaleNormal="90" workbookViewId="0">
      <selection activeCell="N19" sqref="N19"/>
    </sheetView>
  </sheetViews>
  <sheetFormatPr defaultRowHeight="15"/>
  <cols>
    <col min="1" max="1" width="49.42578125" bestFit="1" customWidth="1"/>
    <col min="11" max="11" width="12.140625" bestFit="1" customWidth="1"/>
    <col min="13" max="13" width="14.140625" bestFit="1" customWidth="1"/>
    <col min="14" max="14" width="12.140625" bestFit="1" customWidth="1"/>
    <col min="15" max="15" width="12.42578125" bestFit="1" customWidth="1"/>
  </cols>
  <sheetData>
    <row r="1" spans="1:15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2"/>
      <c r="M1" s="2"/>
      <c r="N1" s="2"/>
      <c r="O1" s="2"/>
    </row>
    <row r="2" spans="1:15" s="1" customFormat="1">
      <c r="A2" s="3"/>
      <c r="B2" s="4">
        <v>46478</v>
      </c>
      <c r="C2" s="4">
        <v>46508</v>
      </c>
      <c r="D2" s="4">
        <v>46539</v>
      </c>
      <c r="E2" s="4">
        <v>46569</v>
      </c>
      <c r="F2" s="4">
        <v>46600</v>
      </c>
      <c r="G2" s="4">
        <v>46631</v>
      </c>
      <c r="H2" s="4">
        <v>46661</v>
      </c>
      <c r="I2" s="4">
        <v>46692</v>
      </c>
      <c r="J2" s="4">
        <v>46722</v>
      </c>
      <c r="K2" s="5" t="s">
        <v>11</v>
      </c>
      <c r="L2" s="3"/>
      <c r="M2" s="3"/>
      <c r="N2" s="3"/>
      <c r="O2" s="3"/>
    </row>
    <row r="3" spans="1:15">
      <c r="A3" s="2" t="s">
        <v>25</v>
      </c>
      <c r="B3" s="2">
        <v>33</v>
      </c>
      <c r="C3" s="2">
        <v>39</v>
      </c>
      <c r="D3" s="2">
        <v>44</v>
      </c>
      <c r="E3" s="2">
        <v>44</v>
      </c>
      <c r="F3" s="2">
        <v>44</v>
      </c>
      <c r="G3" s="2">
        <v>42</v>
      </c>
      <c r="H3" s="2">
        <v>39</v>
      </c>
      <c r="I3" s="2">
        <v>31</v>
      </c>
      <c r="J3" s="2">
        <v>28</v>
      </c>
      <c r="K3" s="2">
        <f>SUM(B3:J3)</f>
        <v>344</v>
      </c>
      <c r="L3" s="2"/>
      <c r="M3" s="2"/>
      <c r="N3" s="2"/>
      <c r="O3" s="2"/>
    </row>
    <row r="4" spans="1:15">
      <c r="A4" s="2" t="s">
        <v>26</v>
      </c>
      <c r="B4" s="6">
        <f>B3*N7</f>
        <v>1320</v>
      </c>
      <c r="C4" s="6">
        <f>C3*N7</f>
        <v>1560</v>
      </c>
      <c r="D4" s="6">
        <f>D3*N7</f>
        <v>1760</v>
      </c>
      <c r="E4" s="6">
        <f>E3*N7</f>
        <v>1760</v>
      </c>
      <c r="F4" s="6">
        <f>F3*N7</f>
        <v>1760</v>
      </c>
      <c r="G4" s="6">
        <f>G3*N7</f>
        <v>1680</v>
      </c>
      <c r="H4" s="6">
        <f>H3*N7</f>
        <v>1560</v>
      </c>
      <c r="I4" s="6">
        <f>I3*N7</f>
        <v>1240</v>
      </c>
      <c r="J4" s="6">
        <f>J3*N7</f>
        <v>1120</v>
      </c>
      <c r="K4" s="2">
        <f>SUM(B4:J4)</f>
        <v>13760</v>
      </c>
      <c r="L4" s="2"/>
      <c r="M4" s="2"/>
      <c r="N4" s="2"/>
      <c r="O4" s="2"/>
    </row>
    <row r="5" spans="1:15">
      <c r="A5" s="7" t="s">
        <v>24</v>
      </c>
      <c r="B5" s="2">
        <v>944</v>
      </c>
      <c r="C5" s="2">
        <v>1003</v>
      </c>
      <c r="D5" s="2">
        <v>1003</v>
      </c>
      <c r="E5" s="2">
        <v>1062</v>
      </c>
      <c r="F5" s="2">
        <v>1062</v>
      </c>
      <c r="G5" s="2">
        <v>1121</v>
      </c>
      <c r="H5" s="2">
        <v>1121</v>
      </c>
      <c r="I5" s="2">
        <v>1003</v>
      </c>
      <c r="J5" s="2">
        <v>1003</v>
      </c>
      <c r="K5" s="2">
        <f>SUM(K3:K4)</f>
        <v>14104</v>
      </c>
      <c r="L5" s="2"/>
      <c r="M5" s="2"/>
      <c r="N5" s="2"/>
      <c r="O5" s="2"/>
    </row>
    <row r="6" spans="1:15">
      <c r="A6" s="2" t="s">
        <v>12</v>
      </c>
      <c r="B6" s="2">
        <v>708</v>
      </c>
      <c r="C6" s="2">
        <v>767</v>
      </c>
      <c r="D6" s="2">
        <v>767</v>
      </c>
      <c r="E6" s="2">
        <v>826</v>
      </c>
      <c r="F6" s="2">
        <v>826</v>
      </c>
      <c r="G6" s="2">
        <v>885</v>
      </c>
      <c r="H6" s="2">
        <v>885</v>
      </c>
      <c r="I6" s="2">
        <v>767</v>
      </c>
      <c r="J6" s="2">
        <v>767</v>
      </c>
      <c r="K6" s="2">
        <f>SUM(B6:J6)</f>
        <v>7198</v>
      </c>
      <c r="L6" s="2"/>
      <c r="M6" s="9" t="s">
        <v>27</v>
      </c>
      <c r="N6" s="9" t="s">
        <v>28</v>
      </c>
    </row>
    <row r="7" spans="1:15" s="1" customFormat="1">
      <c r="A7" s="3" t="s">
        <v>13</v>
      </c>
      <c r="B7" s="8">
        <f t="shared" ref="B7:J7" si="0">SUM(B4:B6)</f>
        <v>2972</v>
      </c>
      <c r="C7" s="8">
        <f t="shared" si="0"/>
        <v>3330</v>
      </c>
      <c r="D7" s="8">
        <f t="shared" si="0"/>
        <v>3530</v>
      </c>
      <c r="E7" s="8">
        <f t="shared" si="0"/>
        <v>3648</v>
      </c>
      <c r="F7" s="8">
        <f t="shared" si="0"/>
        <v>3648</v>
      </c>
      <c r="G7" s="8">
        <f t="shared" si="0"/>
        <v>3686</v>
      </c>
      <c r="H7" s="8">
        <f t="shared" si="0"/>
        <v>3566</v>
      </c>
      <c r="I7" s="8">
        <f t="shared" si="0"/>
        <v>3010</v>
      </c>
      <c r="J7" s="8">
        <f t="shared" si="0"/>
        <v>2890</v>
      </c>
      <c r="K7" s="8">
        <f>SUM(B7:J7)</f>
        <v>30280</v>
      </c>
      <c r="L7" s="3"/>
      <c r="M7" s="10" t="s">
        <v>23</v>
      </c>
      <c r="N7" s="8">
        <v>40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0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7" t="s">
        <v>56</v>
      </c>
    </row>
    <row r="10" spans="1:15">
      <c r="A10" s="2" t="s">
        <v>4</v>
      </c>
      <c r="B10" s="2">
        <v>354</v>
      </c>
      <c r="C10" s="2">
        <v>354</v>
      </c>
      <c r="D10" s="2">
        <v>354</v>
      </c>
      <c r="E10" s="2">
        <v>377.6</v>
      </c>
      <c r="F10" s="2">
        <v>377.6</v>
      </c>
      <c r="G10" s="2">
        <v>413</v>
      </c>
      <c r="H10" s="2">
        <v>413</v>
      </c>
      <c r="I10" s="2">
        <v>401.2</v>
      </c>
      <c r="J10" s="2">
        <v>401.2</v>
      </c>
      <c r="K10" s="2">
        <f>SUM(B10:J10)</f>
        <v>3445.5999999999995</v>
      </c>
      <c r="L10" s="2"/>
      <c r="M10" s="2"/>
      <c r="N10" s="2"/>
      <c r="O10" s="2"/>
    </row>
    <row r="11" spans="1:15">
      <c r="A11" s="2" t="s">
        <v>14</v>
      </c>
      <c r="B11" s="2">
        <v>413</v>
      </c>
      <c r="C11" s="2">
        <v>413</v>
      </c>
      <c r="D11" s="2">
        <v>413</v>
      </c>
      <c r="E11" s="2">
        <v>424.8</v>
      </c>
      <c r="F11" s="2">
        <v>424.8</v>
      </c>
      <c r="G11" s="2">
        <v>448.4</v>
      </c>
      <c r="H11" s="2">
        <v>448.4</v>
      </c>
      <c r="I11" s="2">
        <v>424.8</v>
      </c>
      <c r="J11" s="2">
        <v>424.8</v>
      </c>
      <c r="K11" s="2">
        <f>SUM(B11:J11)</f>
        <v>3835.0000000000005</v>
      </c>
      <c r="L11" s="2"/>
      <c r="M11" s="2"/>
      <c r="N11" s="2"/>
      <c r="O11" s="2"/>
    </row>
    <row r="12" spans="1:15">
      <c r="A12" s="2" t="s">
        <v>15</v>
      </c>
      <c r="B12" s="2">
        <v>141.6</v>
      </c>
      <c r="C12" s="2">
        <v>141.6</v>
      </c>
      <c r="D12" s="2">
        <v>141.6</v>
      </c>
      <c r="E12" s="2">
        <v>153.4</v>
      </c>
      <c r="F12" s="2">
        <v>153.4</v>
      </c>
      <c r="G12" s="2">
        <v>165.2</v>
      </c>
      <c r="H12" s="2">
        <v>165.2</v>
      </c>
      <c r="I12" s="2">
        <v>153.4</v>
      </c>
      <c r="J12" s="2">
        <v>153.4</v>
      </c>
      <c r="K12" s="2">
        <f>SUM(K10:K11)</f>
        <v>7280.6</v>
      </c>
      <c r="L12" s="2"/>
      <c r="M12" s="2"/>
      <c r="N12" s="2"/>
      <c r="O12" s="2"/>
    </row>
    <row r="13" spans="1:15">
      <c r="A13" s="2" t="s">
        <v>16</v>
      </c>
      <c r="B13" s="2">
        <v>88.5</v>
      </c>
      <c r="C13" s="2">
        <v>88.5</v>
      </c>
      <c r="D13" s="2">
        <v>88.5</v>
      </c>
      <c r="E13" s="2">
        <v>94.4</v>
      </c>
      <c r="F13" s="2">
        <v>94.4</v>
      </c>
      <c r="G13" s="2">
        <v>100.3</v>
      </c>
      <c r="H13" s="2">
        <v>100.3</v>
      </c>
      <c r="I13" s="2">
        <v>94.4</v>
      </c>
      <c r="J13" s="2">
        <v>94.4</v>
      </c>
      <c r="K13" s="2">
        <f>SUM(B13:J13)</f>
        <v>843.69999999999982</v>
      </c>
      <c r="L13" s="2"/>
      <c r="M13" s="2"/>
      <c r="N13" s="2"/>
      <c r="O13" s="2"/>
    </row>
    <row r="14" spans="1:15">
      <c r="A14" s="2" t="s">
        <v>17</v>
      </c>
      <c r="B14" s="2">
        <v>708</v>
      </c>
      <c r="C14" s="2">
        <v>708</v>
      </c>
      <c r="D14" s="2">
        <v>708</v>
      </c>
      <c r="E14" s="2">
        <v>767</v>
      </c>
      <c r="F14" s="2">
        <v>767</v>
      </c>
      <c r="G14" s="2">
        <v>826</v>
      </c>
      <c r="H14" s="2">
        <v>826</v>
      </c>
      <c r="I14" s="2">
        <v>767</v>
      </c>
      <c r="J14" s="2">
        <v>767</v>
      </c>
      <c r="K14" s="2">
        <f>SUM(B14:J14)</f>
        <v>6844</v>
      </c>
      <c r="L14" s="2"/>
      <c r="M14" s="2"/>
      <c r="N14" s="2"/>
      <c r="O14" s="2"/>
    </row>
    <row r="15" spans="1:15">
      <c r="A15" s="2" t="s">
        <v>18</v>
      </c>
      <c r="B15" s="2">
        <v>177</v>
      </c>
      <c r="C15" s="2">
        <v>177</v>
      </c>
      <c r="D15" s="2">
        <v>177</v>
      </c>
      <c r="E15" s="2">
        <v>188.8</v>
      </c>
      <c r="F15" s="2">
        <v>188.8</v>
      </c>
      <c r="G15" s="2">
        <v>212.4</v>
      </c>
      <c r="H15" s="2">
        <v>212.4</v>
      </c>
      <c r="I15" s="2">
        <v>188.8</v>
      </c>
      <c r="J15" s="2">
        <v>188.8</v>
      </c>
      <c r="K15" s="2">
        <f>SUM(K13:K14)</f>
        <v>7687.7</v>
      </c>
      <c r="L15" s="2"/>
      <c r="M15" s="2"/>
      <c r="N15" s="2"/>
      <c r="O15" s="2"/>
    </row>
    <row r="16" spans="1:15">
      <c r="A16" s="2" t="s">
        <v>19</v>
      </c>
      <c r="B16" s="2">
        <v>118</v>
      </c>
      <c r="C16" s="2">
        <v>118</v>
      </c>
      <c r="D16" s="2">
        <v>118</v>
      </c>
      <c r="E16" s="2">
        <v>129.80000000000001</v>
      </c>
      <c r="F16" s="2">
        <v>129.80000000000001</v>
      </c>
      <c r="G16" s="2">
        <v>141.6</v>
      </c>
      <c r="H16" s="2">
        <v>141.6</v>
      </c>
      <c r="I16" s="2">
        <v>129.80000000000001</v>
      </c>
      <c r="J16" s="2">
        <v>129.80000000000001</v>
      </c>
      <c r="K16" s="2">
        <f>SUM(B16:J16)</f>
        <v>1156.4000000000001</v>
      </c>
      <c r="L16" s="2"/>
      <c r="M16" s="2"/>
      <c r="N16" s="2"/>
      <c r="O16" s="2"/>
    </row>
    <row r="17" spans="1:15" ht="90">
      <c r="A17" s="2" t="s">
        <v>20</v>
      </c>
      <c r="B17" s="2">
        <v>165.2</v>
      </c>
      <c r="C17" s="2">
        <v>165.2</v>
      </c>
      <c r="D17" s="2">
        <v>165.2</v>
      </c>
      <c r="E17" s="2">
        <v>177</v>
      </c>
      <c r="F17" s="2">
        <v>177</v>
      </c>
      <c r="G17" s="2">
        <v>188.8</v>
      </c>
      <c r="H17" s="2">
        <v>188.8</v>
      </c>
      <c r="I17" s="2">
        <v>177</v>
      </c>
      <c r="J17" s="2">
        <v>177</v>
      </c>
      <c r="K17" s="2">
        <f>SUM(B17:J17)</f>
        <v>1581.1999999999998</v>
      </c>
      <c r="L17" s="2"/>
      <c r="M17" s="16" t="s">
        <v>58</v>
      </c>
      <c r="N17" s="2"/>
      <c r="O17" s="2"/>
    </row>
    <row r="18" spans="1:15" s="1" customFormat="1">
      <c r="A18" s="3" t="s">
        <v>21</v>
      </c>
      <c r="B18" s="3">
        <f t="shared" ref="B18:J18" si="1">SUM(B10:B17)</f>
        <v>2165.2999999999997</v>
      </c>
      <c r="C18" s="3">
        <f t="shared" si="1"/>
        <v>2165.2999999999997</v>
      </c>
      <c r="D18" s="3">
        <f t="shared" si="1"/>
        <v>2165.2999999999997</v>
      </c>
      <c r="E18" s="3">
        <f t="shared" si="1"/>
        <v>2312.8000000000002</v>
      </c>
      <c r="F18" s="3">
        <f t="shared" si="1"/>
        <v>2312.8000000000002</v>
      </c>
      <c r="G18" s="3">
        <f t="shared" si="1"/>
        <v>2495.6999999999998</v>
      </c>
      <c r="H18" s="3">
        <f t="shared" si="1"/>
        <v>2495.6999999999998</v>
      </c>
      <c r="I18" s="3">
        <f t="shared" si="1"/>
        <v>2336.4</v>
      </c>
      <c r="J18" s="3">
        <f t="shared" si="1"/>
        <v>2336.4</v>
      </c>
      <c r="K18" s="3">
        <f>SUM(K16:K17)</f>
        <v>2737.6</v>
      </c>
      <c r="L18" s="3"/>
      <c r="M18" s="3"/>
      <c r="N18" s="3"/>
      <c r="O18" s="3"/>
    </row>
    <row r="19" spans="1:15" s="1" customFormat="1">
      <c r="A19" s="3" t="s">
        <v>22</v>
      </c>
      <c r="B19" s="8">
        <f t="shared" ref="B19:J19" si="2">B7-B18</f>
        <v>806.70000000000027</v>
      </c>
      <c r="C19" s="8">
        <f t="shared" si="2"/>
        <v>1164.7000000000003</v>
      </c>
      <c r="D19" s="8">
        <f t="shared" si="2"/>
        <v>1364.7000000000003</v>
      </c>
      <c r="E19" s="8">
        <f t="shared" si="2"/>
        <v>1335.1999999999998</v>
      </c>
      <c r="F19" s="8">
        <f t="shared" si="2"/>
        <v>1335.1999999999998</v>
      </c>
      <c r="G19" s="8">
        <f t="shared" si="2"/>
        <v>1190.3000000000002</v>
      </c>
      <c r="H19" s="8">
        <f t="shared" si="2"/>
        <v>1070.3000000000002</v>
      </c>
      <c r="I19" s="8">
        <f t="shared" si="2"/>
        <v>673.59999999999991</v>
      </c>
      <c r="J19" s="8">
        <f t="shared" si="2"/>
        <v>553.59999999999991</v>
      </c>
      <c r="K19" s="8">
        <f>SUM(B19:J19)</f>
        <v>9494.3000000000029</v>
      </c>
      <c r="L19" s="3"/>
      <c r="M19" s="3"/>
      <c r="N19" s="3"/>
      <c r="O19" s="3"/>
    </row>
  </sheetData>
  <mergeCells count="1">
    <mergeCell ref="A1:K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"/>
  <sheetViews>
    <sheetView zoomScale="90" zoomScaleNormal="90" workbookViewId="0">
      <selection activeCell="N14" sqref="N14"/>
    </sheetView>
  </sheetViews>
  <sheetFormatPr defaultRowHeight="15"/>
  <cols>
    <col min="1" max="1" width="43.28515625" customWidth="1"/>
    <col min="11" max="11" width="12.140625" bestFit="1" customWidth="1"/>
    <col min="13" max="13" width="14.140625" bestFit="1" customWidth="1"/>
    <col min="14" max="15" width="12.140625" bestFit="1" customWidth="1"/>
  </cols>
  <sheetData>
    <row r="1" spans="1:15">
      <c r="A1" s="20" t="s">
        <v>54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2"/>
      <c r="M1" s="2"/>
      <c r="N1" s="2"/>
      <c r="O1" s="2"/>
    </row>
    <row r="2" spans="1:15">
      <c r="A2" s="3"/>
      <c r="B2" s="4">
        <v>46844</v>
      </c>
      <c r="C2" s="4">
        <v>46874</v>
      </c>
      <c r="D2" s="4">
        <v>46905</v>
      </c>
      <c r="E2" s="4">
        <v>46935</v>
      </c>
      <c r="F2" s="4">
        <v>46966</v>
      </c>
      <c r="G2" s="4">
        <v>46997</v>
      </c>
      <c r="H2" s="4">
        <v>47027</v>
      </c>
      <c r="I2" s="4">
        <v>47058</v>
      </c>
      <c r="J2" s="4">
        <v>47088</v>
      </c>
      <c r="K2" s="5" t="s">
        <v>11</v>
      </c>
      <c r="L2" s="2"/>
      <c r="M2" s="2"/>
      <c r="N2" s="2"/>
      <c r="O2" s="2"/>
    </row>
    <row r="3" spans="1:15">
      <c r="A3" s="2" t="s">
        <v>25</v>
      </c>
      <c r="B3" s="2">
        <v>48</v>
      </c>
      <c r="C3" s="2">
        <v>52</v>
      </c>
      <c r="D3" s="2">
        <v>56</v>
      </c>
      <c r="E3" s="2">
        <v>58</v>
      </c>
      <c r="F3" s="2">
        <v>58</v>
      </c>
      <c r="G3" s="2">
        <v>55</v>
      </c>
      <c r="H3" s="2">
        <v>50</v>
      </c>
      <c r="I3" s="2">
        <v>44</v>
      </c>
      <c r="J3" s="2">
        <v>40</v>
      </c>
      <c r="K3" s="2">
        <f>SUM(B3:J3)</f>
        <v>461</v>
      </c>
      <c r="L3" s="2"/>
      <c r="M3" s="2"/>
      <c r="N3" s="2"/>
      <c r="O3" s="2"/>
    </row>
    <row r="4" spans="1:15">
      <c r="A4" s="2" t="s">
        <v>26</v>
      </c>
      <c r="B4" s="6">
        <f>B3*N7</f>
        <v>1920</v>
      </c>
      <c r="C4" s="6">
        <f>C3*N7</f>
        <v>2080</v>
      </c>
      <c r="D4" s="6">
        <f>D3*N7</f>
        <v>2240</v>
      </c>
      <c r="E4" s="6">
        <f>E3*N7</f>
        <v>2320</v>
      </c>
      <c r="F4" s="6">
        <f>F3*N7</f>
        <v>2320</v>
      </c>
      <c r="G4" s="6">
        <f>G3*N7</f>
        <v>2200</v>
      </c>
      <c r="H4" s="6">
        <f>H3*N7</f>
        <v>2000</v>
      </c>
      <c r="I4" s="6">
        <f>I3*N7</f>
        <v>1760</v>
      </c>
      <c r="J4" s="6">
        <f>J3*N7</f>
        <v>1600</v>
      </c>
      <c r="K4" s="6">
        <f>B4+C4+D4+E4+F4+G4+H4+I4+J4</f>
        <v>18440</v>
      </c>
      <c r="L4" s="2"/>
      <c r="M4" s="2"/>
      <c r="N4" s="2"/>
      <c r="O4" s="2"/>
    </row>
    <row r="5" spans="1:15">
      <c r="A5" s="7" t="s">
        <v>24</v>
      </c>
      <c r="B5" s="2">
        <v>1080</v>
      </c>
      <c r="C5" s="2">
        <v>1160</v>
      </c>
      <c r="D5" s="2">
        <v>1240</v>
      </c>
      <c r="E5" s="2">
        <v>1280</v>
      </c>
      <c r="F5" s="2">
        <v>1280</v>
      </c>
      <c r="G5" s="2">
        <v>1200</v>
      </c>
      <c r="H5" s="2">
        <v>1100</v>
      </c>
      <c r="I5" s="2">
        <v>1020</v>
      </c>
      <c r="J5" s="2">
        <v>960</v>
      </c>
      <c r="K5" s="2">
        <f xml:space="preserve"> SUM(B5:J5)</f>
        <v>10320</v>
      </c>
      <c r="L5" s="2"/>
      <c r="M5" s="2"/>
      <c r="N5" s="2"/>
      <c r="O5" s="2"/>
    </row>
    <row r="6" spans="1:15">
      <c r="A6" s="2" t="s">
        <v>12</v>
      </c>
      <c r="B6" s="2">
        <v>840</v>
      </c>
      <c r="C6" s="2">
        <v>920</v>
      </c>
      <c r="D6" s="2">
        <v>980</v>
      </c>
      <c r="E6" s="2">
        <v>1020</v>
      </c>
      <c r="F6" s="2">
        <v>1020</v>
      </c>
      <c r="G6" s="2">
        <v>960</v>
      </c>
      <c r="H6" s="2">
        <v>880</v>
      </c>
      <c r="I6" s="2">
        <v>800</v>
      </c>
      <c r="J6" s="2">
        <v>740</v>
      </c>
      <c r="K6" s="2">
        <f>SUM(B6:J6)</f>
        <v>8160</v>
      </c>
      <c r="L6" s="2"/>
      <c r="M6" s="9" t="s">
        <v>27</v>
      </c>
      <c r="N6" s="9" t="s">
        <v>28</v>
      </c>
    </row>
    <row r="7" spans="1:15" s="1" customFormat="1">
      <c r="A7" s="3" t="s">
        <v>13</v>
      </c>
      <c r="B7" s="8">
        <f t="shared" ref="B7:J7" si="0">SUM(B4:B6)</f>
        <v>3840</v>
      </c>
      <c r="C7" s="8">
        <f t="shared" si="0"/>
        <v>4160</v>
      </c>
      <c r="D7" s="8">
        <f t="shared" si="0"/>
        <v>4460</v>
      </c>
      <c r="E7" s="8">
        <f t="shared" si="0"/>
        <v>4620</v>
      </c>
      <c r="F7" s="8">
        <f t="shared" si="0"/>
        <v>4620</v>
      </c>
      <c r="G7" s="8">
        <f t="shared" si="0"/>
        <v>4360</v>
      </c>
      <c r="H7" s="8">
        <f t="shared" si="0"/>
        <v>3980</v>
      </c>
      <c r="I7" s="8">
        <f t="shared" si="0"/>
        <v>3580</v>
      </c>
      <c r="J7" s="8">
        <f t="shared" si="0"/>
        <v>3300</v>
      </c>
      <c r="K7" s="8">
        <f>SUM(B7:J7)</f>
        <v>36920</v>
      </c>
      <c r="L7" s="3"/>
      <c r="M7" s="3" t="s">
        <v>23</v>
      </c>
      <c r="N7" s="8">
        <v>40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"/>
    </row>
    <row r="10" spans="1:15">
      <c r="A10" s="2" t="s">
        <v>4</v>
      </c>
      <c r="B10" s="2">
        <v>390</v>
      </c>
      <c r="C10" s="2">
        <v>390</v>
      </c>
      <c r="D10" s="2">
        <v>420</v>
      </c>
      <c r="E10" s="2">
        <v>420</v>
      </c>
      <c r="F10" s="2">
        <v>420</v>
      </c>
      <c r="G10" s="2">
        <v>440</v>
      </c>
      <c r="H10" s="2">
        <v>440</v>
      </c>
      <c r="I10" s="2">
        <v>420</v>
      </c>
      <c r="J10" s="2">
        <v>410</v>
      </c>
      <c r="K10" s="2">
        <f t="shared" ref="K10:K19" si="1">SUM(B10:J10)</f>
        <v>3750</v>
      </c>
      <c r="L10" s="2"/>
      <c r="M10" s="2"/>
      <c r="N10" s="2"/>
      <c r="O10" s="2"/>
    </row>
    <row r="11" spans="1:15">
      <c r="A11" s="2" t="s">
        <v>14</v>
      </c>
      <c r="B11" s="2">
        <v>460</v>
      </c>
      <c r="C11" s="2">
        <v>480</v>
      </c>
      <c r="D11" s="2">
        <v>510</v>
      </c>
      <c r="E11" s="2">
        <v>510</v>
      </c>
      <c r="F11" s="2">
        <v>510</v>
      </c>
      <c r="G11" s="2">
        <v>490</v>
      </c>
      <c r="H11" s="2">
        <v>470</v>
      </c>
      <c r="I11" s="2">
        <v>450</v>
      </c>
      <c r="J11" s="2">
        <v>430</v>
      </c>
      <c r="K11" s="2">
        <f t="shared" si="1"/>
        <v>4310</v>
      </c>
      <c r="L11" s="2"/>
      <c r="M11" s="2"/>
      <c r="N11" s="2"/>
      <c r="O11" s="2"/>
    </row>
    <row r="12" spans="1:15">
      <c r="A12" s="2" t="s">
        <v>15</v>
      </c>
      <c r="B12" s="2">
        <v>165</v>
      </c>
      <c r="C12" s="2">
        <v>165</v>
      </c>
      <c r="D12" s="2">
        <v>180</v>
      </c>
      <c r="E12" s="2">
        <v>180</v>
      </c>
      <c r="F12" s="2">
        <v>180</v>
      </c>
      <c r="G12" s="2">
        <v>175</v>
      </c>
      <c r="H12" s="2">
        <v>170</v>
      </c>
      <c r="I12" s="2">
        <v>165</v>
      </c>
      <c r="J12" s="2">
        <v>160</v>
      </c>
      <c r="K12" s="2">
        <f t="shared" si="1"/>
        <v>1540</v>
      </c>
      <c r="L12" s="2"/>
      <c r="M12" s="2"/>
      <c r="N12" s="2"/>
      <c r="O12" s="2"/>
    </row>
    <row r="13" spans="1:15">
      <c r="A13" s="2" t="s">
        <v>16</v>
      </c>
      <c r="B13" s="2">
        <v>105</v>
      </c>
      <c r="C13" s="2">
        <v>105</v>
      </c>
      <c r="D13" s="2">
        <v>112</v>
      </c>
      <c r="E13" s="2">
        <v>112</v>
      </c>
      <c r="F13" s="2">
        <v>112</v>
      </c>
      <c r="G13" s="2">
        <v>108</v>
      </c>
      <c r="H13" s="2">
        <v>105</v>
      </c>
      <c r="I13" s="2">
        <v>100</v>
      </c>
      <c r="J13" s="2">
        <v>98</v>
      </c>
      <c r="K13" s="2">
        <f t="shared" si="1"/>
        <v>957</v>
      </c>
      <c r="L13" s="2"/>
      <c r="M13" s="2"/>
      <c r="N13" s="2"/>
      <c r="O13" s="2"/>
    </row>
    <row r="14" spans="1:15">
      <c r="A14" s="2" t="s">
        <v>17</v>
      </c>
      <c r="B14" s="2">
        <v>840</v>
      </c>
      <c r="C14" s="2">
        <v>840</v>
      </c>
      <c r="D14" s="2">
        <v>900</v>
      </c>
      <c r="E14" s="2">
        <v>900</v>
      </c>
      <c r="F14" s="2">
        <v>900</v>
      </c>
      <c r="G14" s="2">
        <v>880</v>
      </c>
      <c r="H14" s="2">
        <v>840</v>
      </c>
      <c r="I14" s="2">
        <v>800</v>
      </c>
      <c r="J14" s="2">
        <v>780</v>
      </c>
      <c r="K14" s="2">
        <f t="shared" si="1"/>
        <v>7680</v>
      </c>
      <c r="L14" s="2"/>
      <c r="M14" s="2"/>
      <c r="N14" s="2"/>
      <c r="O14" s="2"/>
    </row>
    <row r="15" spans="1:15">
      <c r="A15" s="2" t="s">
        <v>18</v>
      </c>
      <c r="B15" s="2">
        <v>200</v>
      </c>
      <c r="C15" s="2">
        <v>200</v>
      </c>
      <c r="D15" s="2">
        <v>215</v>
      </c>
      <c r="E15" s="2">
        <v>215</v>
      </c>
      <c r="F15" s="2">
        <v>215</v>
      </c>
      <c r="G15" s="2">
        <v>210</v>
      </c>
      <c r="H15" s="2">
        <v>200</v>
      </c>
      <c r="I15" s="2">
        <v>190</v>
      </c>
      <c r="J15" s="2">
        <v>185</v>
      </c>
      <c r="K15" s="2">
        <f t="shared" si="1"/>
        <v>1830</v>
      </c>
      <c r="L15" s="2"/>
      <c r="M15" s="2"/>
      <c r="N15" s="2"/>
      <c r="O15" s="2"/>
    </row>
    <row r="16" spans="1:15">
      <c r="A16" s="2" t="s">
        <v>19</v>
      </c>
      <c r="B16" s="2">
        <v>135</v>
      </c>
      <c r="C16" s="2">
        <v>135</v>
      </c>
      <c r="D16" s="2">
        <v>145</v>
      </c>
      <c r="E16" s="2">
        <v>145</v>
      </c>
      <c r="F16" s="2">
        <v>145</v>
      </c>
      <c r="G16" s="2">
        <v>142</v>
      </c>
      <c r="H16" s="2">
        <v>138</v>
      </c>
      <c r="I16" s="2">
        <v>132</v>
      </c>
      <c r="J16" s="2">
        <v>130</v>
      </c>
      <c r="K16" s="2">
        <f t="shared" si="1"/>
        <v>1247</v>
      </c>
      <c r="L16" s="2"/>
      <c r="M16" s="2"/>
      <c r="N16" s="2"/>
      <c r="O16" s="2"/>
    </row>
    <row r="17" spans="1:15" ht="90">
      <c r="A17" s="2" t="s">
        <v>20</v>
      </c>
      <c r="B17" s="2">
        <v>190</v>
      </c>
      <c r="C17" s="2">
        <v>190</v>
      </c>
      <c r="D17" s="2">
        <v>190</v>
      </c>
      <c r="E17" s="2">
        <v>190</v>
      </c>
      <c r="F17" s="2">
        <v>191</v>
      </c>
      <c r="G17" s="2">
        <v>192</v>
      </c>
      <c r="H17" s="2">
        <v>193</v>
      </c>
      <c r="I17" s="2">
        <v>194</v>
      </c>
      <c r="J17" s="2">
        <v>195</v>
      </c>
      <c r="K17" s="2">
        <f t="shared" si="1"/>
        <v>1725</v>
      </c>
      <c r="L17" s="2"/>
      <c r="M17" s="16" t="s">
        <v>58</v>
      </c>
      <c r="N17" s="2"/>
      <c r="O17" s="2"/>
    </row>
    <row r="18" spans="1:15" s="1" customFormat="1">
      <c r="A18" s="3" t="s">
        <v>21</v>
      </c>
      <c r="B18" s="3">
        <f t="shared" ref="B18:J18" si="2">SUM(B10:B17)</f>
        <v>2485</v>
      </c>
      <c r="C18" s="3">
        <f t="shared" si="2"/>
        <v>2505</v>
      </c>
      <c r="D18" s="3">
        <f t="shared" si="2"/>
        <v>2672</v>
      </c>
      <c r="E18" s="3">
        <f t="shared" si="2"/>
        <v>2672</v>
      </c>
      <c r="F18" s="3">
        <f t="shared" si="2"/>
        <v>2673</v>
      </c>
      <c r="G18" s="3">
        <f t="shared" si="2"/>
        <v>2637</v>
      </c>
      <c r="H18" s="3">
        <f t="shared" si="2"/>
        <v>2556</v>
      </c>
      <c r="I18" s="3">
        <f t="shared" si="2"/>
        <v>2451</v>
      </c>
      <c r="J18" s="3">
        <f t="shared" si="2"/>
        <v>2388</v>
      </c>
      <c r="K18" s="3">
        <f t="shared" si="1"/>
        <v>23039</v>
      </c>
      <c r="L18" s="3"/>
      <c r="M18" s="3"/>
      <c r="N18" s="3"/>
      <c r="O18" s="3"/>
    </row>
    <row r="19" spans="1:15" s="1" customFormat="1">
      <c r="A19" s="3" t="s">
        <v>22</v>
      </c>
      <c r="B19" s="8">
        <f t="shared" ref="B19:J19" si="3">B7-B18</f>
        <v>1355</v>
      </c>
      <c r="C19" s="8">
        <f t="shared" si="3"/>
        <v>1655</v>
      </c>
      <c r="D19" s="8">
        <f t="shared" si="3"/>
        <v>1788</v>
      </c>
      <c r="E19" s="8">
        <f t="shared" si="3"/>
        <v>1948</v>
      </c>
      <c r="F19" s="8">
        <f t="shared" si="3"/>
        <v>1947</v>
      </c>
      <c r="G19" s="8">
        <f t="shared" si="3"/>
        <v>1723</v>
      </c>
      <c r="H19" s="8">
        <f t="shared" si="3"/>
        <v>1424</v>
      </c>
      <c r="I19" s="8">
        <f t="shared" si="3"/>
        <v>1129</v>
      </c>
      <c r="J19" s="8">
        <f t="shared" si="3"/>
        <v>912</v>
      </c>
      <c r="K19" s="8">
        <f t="shared" si="1"/>
        <v>13881</v>
      </c>
      <c r="L19" s="3"/>
      <c r="M19" s="3"/>
      <c r="N19" s="3"/>
      <c r="O19" s="3"/>
    </row>
  </sheetData>
  <mergeCells count="1">
    <mergeCell ref="A1:K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workbookViewId="0">
      <selection activeCell="C16" sqref="C16"/>
    </sheetView>
  </sheetViews>
  <sheetFormatPr defaultRowHeight="15"/>
  <cols>
    <col min="1" max="1" width="18.85546875" bestFit="1" customWidth="1"/>
    <col min="2" max="2" width="7.28515625" bestFit="1" customWidth="1"/>
    <col min="3" max="3" width="7.5703125" bestFit="1" customWidth="1"/>
    <col min="4" max="4" width="6.7109375" bestFit="1" customWidth="1"/>
    <col min="5" max="5" width="6.140625" bestFit="1" customWidth="1"/>
    <col min="6" max="6" width="7.140625" bestFit="1" customWidth="1"/>
    <col min="7" max="7" width="7" bestFit="1" customWidth="1"/>
    <col min="8" max="8" width="6.7109375" bestFit="1" customWidth="1"/>
    <col min="9" max="9" width="7.28515625" bestFit="1" customWidth="1"/>
    <col min="10" max="10" width="7" bestFit="1" customWidth="1"/>
    <col min="11" max="11" width="12.5703125" bestFit="1" customWidth="1"/>
  </cols>
  <sheetData>
    <row r="1" spans="1:11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2"/>
      <c r="B2" s="11">
        <v>46113</v>
      </c>
      <c r="C2" s="11">
        <v>46143</v>
      </c>
      <c r="D2" s="11">
        <v>46174</v>
      </c>
      <c r="E2" s="11">
        <v>46204</v>
      </c>
      <c r="F2" s="11">
        <v>46235</v>
      </c>
      <c r="G2" s="11">
        <v>46266</v>
      </c>
      <c r="H2" s="11">
        <v>46296</v>
      </c>
      <c r="I2" s="11">
        <v>46327</v>
      </c>
      <c r="J2" s="11">
        <v>46357</v>
      </c>
      <c r="K2" s="12" t="s">
        <v>32</v>
      </c>
    </row>
    <row r="3" spans="1:11">
      <c r="A3" s="13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3" t="s">
        <v>13</v>
      </c>
      <c r="B4" s="2">
        <v>2600</v>
      </c>
      <c r="C4" s="2">
        <v>2900</v>
      </c>
      <c r="D4" s="2">
        <v>3100</v>
      </c>
      <c r="E4" s="2">
        <v>3200</v>
      </c>
      <c r="F4" s="2">
        <v>3200</v>
      </c>
      <c r="G4" s="2">
        <v>3220</v>
      </c>
      <c r="H4" s="2">
        <v>3100</v>
      </c>
      <c r="I4" s="2">
        <v>2620</v>
      </c>
      <c r="J4" s="2">
        <v>2500</v>
      </c>
      <c r="K4" s="2">
        <f>SUM(B4:J4)</f>
        <v>26440</v>
      </c>
    </row>
    <row r="5" spans="1:11" s="1" customFormat="1">
      <c r="A5" s="13" t="s">
        <v>34</v>
      </c>
      <c r="B5" s="3">
        <v>2600</v>
      </c>
      <c r="C5" s="3">
        <v>2900</v>
      </c>
      <c r="D5" s="3">
        <v>3100</v>
      </c>
      <c r="E5" s="3">
        <v>3200</v>
      </c>
      <c r="F5" s="3">
        <v>3200</v>
      </c>
      <c r="G5" s="3">
        <v>3220</v>
      </c>
      <c r="H5" s="3">
        <v>3100</v>
      </c>
      <c r="I5" s="3">
        <v>2620</v>
      </c>
      <c r="J5" s="3">
        <v>2500</v>
      </c>
      <c r="K5" s="3">
        <f>SUM(B5:J5)</f>
        <v>26440</v>
      </c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13" t="s">
        <v>38</v>
      </c>
      <c r="B7" s="2">
        <v>20500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f>SUM(B7:J7)</f>
        <v>20500</v>
      </c>
    </row>
    <row r="8" spans="1:11">
      <c r="A8" s="13" t="s">
        <v>31</v>
      </c>
      <c r="B8" s="2">
        <v>1835</v>
      </c>
      <c r="C8" s="2">
        <v>1835</v>
      </c>
      <c r="D8" s="2">
        <v>1835</v>
      </c>
      <c r="E8" s="2">
        <v>1960</v>
      </c>
      <c r="F8" s="2">
        <v>1960</v>
      </c>
      <c r="G8" s="2">
        <v>2115</v>
      </c>
      <c r="H8" s="2">
        <v>2115</v>
      </c>
      <c r="I8" s="2">
        <v>1980</v>
      </c>
      <c r="J8" s="2">
        <v>1980</v>
      </c>
      <c r="K8" s="2">
        <f>SUM(B8:J8)</f>
        <v>17615</v>
      </c>
    </row>
    <row r="9" spans="1:11" s="1" customFormat="1">
      <c r="A9" s="13" t="s">
        <v>35</v>
      </c>
      <c r="B9" s="3">
        <f>'Income Year 1'!B10+'Income Year 1'!B11+'Income Year 1'!B12+'Income Year 1'!B13+'Income Year 1'!B14+'Income Year 1'!B15+'Income Year 1'!B16+'Income Year 1'!B17</f>
        <v>1835</v>
      </c>
      <c r="C9" s="3">
        <v>1835</v>
      </c>
      <c r="D9" s="3">
        <v>1835</v>
      </c>
      <c r="E9" s="3">
        <v>1960</v>
      </c>
      <c r="F9" s="3">
        <v>1960</v>
      </c>
      <c r="G9" s="3">
        <v>2115</v>
      </c>
      <c r="H9" s="3">
        <v>2115</v>
      </c>
      <c r="I9" s="3">
        <v>1980</v>
      </c>
      <c r="J9" s="3">
        <v>1980</v>
      </c>
      <c r="K9" s="3">
        <f>SUM(B9:J9)</f>
        <v>17615</v>
      </c>
    </row>
    <row r="10" spans="1:11" s="1" customFormat="1">
      <c r="A10" s="13" t="s">
        <v>36</v>
      </c>
      <c r="B10" s="3">
        <f t="shared" ref="B10:J10" si="0">B5-B9</f>
        <v>765</v>
      </c>
      <c r="C10" s="3">
        <f t="shared" si="0"/>
        <v>1065</v>
      </c>
      <c r="D10" s="3">
        <f t="shared" si="0"/>
        <v>1265</v>
      </c>
      <c r="E10" s="3">
        <f t="shared" si="0"/>
        <v>1240</v>
      </c>
      <c r="F10" s="3">
        <f t="shared" si="0"/>
        <v>1240</v>
      </c>
      <c r="G10" s="3">
        <f t="shared" si="0"/>
        <v>1105</v>
      </c>
      <c r="H10" s="3">
        <f t="shared" si="0"/>
        <v>985</v>
      </c>
      <c r="I10" s="3">
        <f t="shared" si="0"/>
        <v>640</v>
      </c>
      <c r="J10" s="3">
        <f t="shared" si="0"/>
        <v>520</v>
      </c>
      <c r="K10" s="3">
        <f>SUM(B10:J10)</f>
        <v>8825</v>
      </c>
    </row>
    <row r="13" spans="1:11">
      <c r="A13" s="18" t="s">
        <v>59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workbookViewId="0">
      <selection activeCell="C16" sqref="C16"/>
    </sheetView>
  </sheetViews>
  <sheetFormatPr defaultRowHeight="15"/>
  <cols>
    <col min="1" max="1" width="24.7109375" customWidth="1"/>
    <col min="11" max="11" width="12.140625" bestFit="1" customWidth="1"/>
  </cols>
  <sheetData>
    <row r="1" spans="1:11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s="1" customFormat="1">
      <c r="A2" s="3"/>
      <c r="B2" s="11">
        <v>46478</v>
      </c>
      <c r="C2" s="11">
        <v>46508</v>
      </c>
      <c r="D2" s="11">
        <v>46539</v>
      </c>
      <c r="E2" s="11">
        <v>46569</v>
      </c>
      <c r="F2" s="11">
        <v>46600</v>
      </c>
      <c r="G2" s="11">
        <v>46631</v>
      </c>
      <c r="H2" s="11">
        <v>46661</v>
      </c>
      <c r="I2" s="11">
        <v>46692</v>
      </c>
      <c r="J2" s="11">
        <v>46722</v>
      </c>
      <c r="K2" s="12" t="s">
        <v>11</v>
      </c>
    </row>
    <row r="3" spans="1:11">
      <c r="A3" s="13" t="s">
        <v>37</v>
      </c>
      <c r="B3" s="2"/>
      <c r="C3" s="2"/>
      <c r="D3" s="2"/>
      <c r="E3" s="2"/>
      <c r="F3" s="2"/>
      <c r="G3" s="2"/>
      <c r="H3" s="2"/>
      <c r="I3" s="2"/>
      <c r="J3" s="2">
        <v>0</v>
      </c>
      <c r="K3" s="2">
        <v>0</v>
      </c>
    </row>
    <row r="4" spans="1:11">
      <c r="A4" s="13" t="s">
        <v>13</v>
      </c>
      <c r="B4" s="2">
        <v>2972</v>
      </c>
      <c r="C4" s="2">
        <v>3330</v>
      </c>
      <c r="D4" s="2">
        <v>3530</v>
      </c>
      <c r="E4" s="2">
        <v>3648</v>
      </c>
      <c r="F4" s="2">
        <v>3648</v>
      </c>
      <c r="G4" s="2">
        <v>3668</v>
      </c>
      <c r="H4" s="2">
        <v>3666</v>
      </c>
      <c r="I4" s="2">
        <v>3010</v>
      </c>
      <c r="J4" s="2">
        <v>2890</v>
      </c>
      <c r="K4" s="2">
        <f>SUM(B4:J4)</f>
        <v>30362</v>
      </c>
    </row>
    <row r="5" spans="1:11" s="1" customFormat="1">
      <c r="A5" s="13" t="s">
        <v>34</v>
      </c>
      <c r="B5" s="3">
        <v>2972</v>
      </c>
      <c r="C5" s="3">
        <v>3330</v>
      </c>
      <c r="D5" s="3">
        <v>3530</v>
      </c>
      <c r="E5" s="3">
        <v>3648</v>
      </c>
      <c r="F5" s="3">
        <v>3648</v>
      </c>
      <c r="G5" s="3">
        <v>3668</v>
      </c>
      <c r="H5" s="3">
        <v>3666</v>
      </c>
      <c r="I5" s="3">
        <v>3010</v>
      </c>
      <c r="J5" s="3">
        <v>2890</v>
      </c>
      <c r="K5" s="3">
        <f>SUM(B5:J5)</f>
        <v>30362</v>
      </c>
    </row>
    <row r="6" spans="1:11">
      <c r="A6" s="13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13" t="s">
        <v>31</v>
      </c>
      <c r="B7" s="2">
        <v>2166</v>
      </c>
      <c r="C7" s="2">
        <v>2166</v>
      </c>
      <c r="D7" s="2">
        <v>2166</v>
      </c>
      <c r="E7" s="2">
        <v>2313</v>
      </c>
      <c r="F7" s="2">
        <v>2313</v>
      </c>
      <c r="G7" s="2">
        <v>2495</v>
      </c>
      <c r="H7" s="2">
        <v>2495</v>
      </c>
      <c r="I7" s="2">
        <v>2336</v>
      </c>
      <c r="J7" s="2">
        <v>2336</v>
      </c>
      <c r="K7" s="2">
        <f>SUM(B7:J7)</f>
        <v>20786</v>
      </c>
    </row>
    <row r="8" spans="1:11" s="1" customFormat="1">
      <c r="A8" s="13" t="s">
        <v>35</v>
      </c>
      <c r="B8" s="3">
        <v>2166</v>
      </c>
      <c r="C8" s="3">
        <v>2166</v>
      </c>
      <c r="D8" s="3">
        <v>2166</v>
      </c>
      <c r="E8" s="3">
        <v>2313</v>
      </c>
      <c r="F8" s="3">
        <v>2313</v>
      </c>
      <c r="G8" s="3">
        <v>2495</v>
      </c>
      <c r="H8" s="3">
        <v>2495</v>
      </c>
      <c r="I8" s="3">
        <v>2336</v>
      </c>
      <c r="J8" s="3">
        <v>2336</v>
      </c>
      <c r="K8" s="3">
        <f>SUM(B8:J8)</f>
        <v>20786</v>
      </c>
    </row>
    <row r="9" spans="1:11" s="1" customFormat="1">
      <c r="A9" s="13" t="s">
        <v>36</v>
      </c>
      <c r="B9" s="3">
        <f t="shared" ref="B9:J9" si="0">B5-B8</f>
        <v>806</v>
      </c>
      <c r="C9" s="3">
        <f t="shared" si="0"/>
        <v>1164</v>
      </c>
      <c r="D9" s="3">
        <f t="shared" si="0"/>
        <v>1364</v>
      </c>
      <c r="E9" s="3">
        <f t="shared" si="0"/>
        <v>1335</v>
      </c>
      <c r="F9" s="3">
        <f t="shared" si="0"/>
        <v>1335</v>
      </c>
      <c r="G9" s="3">
        <f t="shared" si="0"/>
        <v>1173</v>
      </c>
      <c r="H9" s="3">
        <f t="shared" si="0"/>
        <v>1171</v>
      </c>
      <c r="I9" s="3">
        <f t="shared" si="0"/>
        <v>674</v>
      </c>
      <c r="J9" s="3">
        <f t="shared" si="0"/>
        <v>554</v>
      </c>
      <c r="K9" s="3">
        <f>SUM(B9:J9)</f>
        <v>9576</v>
      </c>
    </row>
    <row r="13" spans="1:11">
      <c r="A13" s="18" t="s">
        <v>61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workbookViewId="0">
      <selection activeCell="M13" sqref="M13"/>
    </sheetView>
  </sheetViews>
  <sheetFormatPr defaultRowHeight="15"/>
  <cols>
    <col min="1" max="1" width="20.7109375" bestFit="1" customWidth="1"/>
    <col min="11" max="11" width="12.140625" bestFit="1" customWidth="1"/>
  </cols>
  <sheetData>
    <row r="1" spans="1:11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>
      <c r="A2" s="3"/>
      <c r="B2" s="11">
        <v>46844</v>
      </c>
      <c r="C2" s="11">
        <v>46874</v>
      </c>
      <c r="D2" s="11">
        <v>46905</v>
      </c>
      <c r="E2" s="11">
        <v>46935</v>
      </c>
      <c r="F2" s="11">
        <v>46966</v>
      </c>
      <c r="G2" s="11">
        <v>46997</v>
      </c>
      <c r="H2" s="11">
        <v>47027</v>
      </c>
      <c r="I2" s="11">
        <v>47058</v>
      </c>
      <c r="J2" s="11">
        <v>47088</v>
      </c>
      <c r="K2" s="12" t="s">
        <v>11</v>
      </c>
    </row>
    <row r="3" spans="1:11">
      <c r="A3" s="13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3" t="s">
        <v>13</v>
      </c>
      <c r="B4" s="2">
        <v>3840</v>
      </c>
      <c r="C4" s="2">
        <v>4160</v>
      </c>
      <c r="D4" s="2">
        <v>4460</v>
      </c>
      <c r="E4" s="2">
        <v>4620</v>
      </c>
      <c r="F4" s="2">
        <v>4620</v>
      </c>
      <c r="G4" s="2">
        <v>4360</v>
      </c>
      <c r="H4" s="2">
        <v>3980</v>
      </c>
      <c r="I4" s="2">
        <v>3580</v>
      </c>
      <c r="J4" s="2">
        <v>3300</v>
      </c>
      <c r="K4" s="2">
        <f>SUM(B4:J4)</f>
        <v>36920</v>
      </c>
    </row>
    <row r="5" spans="1:11" s="1" customFormat="1">
      <c r="A5" s="13" t="s">
        <v>34</v>
      </c>
      <c r="B5" s="3">
        <v>3840</v>
      </c>
      <c r="C5" s="3">
        <v>4160</v>
      </c>
      <c r="D5" s="3">
        <v>4460</v>
      </c>
      <c r="E5" s="3">
        <v>4620</v>
      </c>
      <c r="F5" s="3">
        <v>4620</v>
      </c>
      <c r="G5" s="3">
        <v>4360</v>
      </c>
      <c r="H5" s="3">
        <v>3980</v>
      </c>
      <c r="I5" s="3">
        <v>3580</v>
      </c>
      <c r="J5" s="3">
        <v>3300</v>
      </c>
      <c r="K5" s="3">
        <f>SUM(B5:J5)</f>
        <v>36920</v>
      </c>
    </row>
    <row r="6" spans="1:11">
      <c r="A6" s="13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13" t="s">
        <v>31</v>
      </c>
      <c r="B7" s="2">
        <v>2485</v>
      </c>
      <c r="C7" s="2">
        <v>2505</v>
      </c>
      <c r="D7" s="2">
        <v>2672</v>
      </c>
      <c r="E7" s="2">
        <v>2672</v>
      </c>
      <c r="F7" s="2">
        <v>2673</v>
      </c>
      <c r="G7" s="2">
        <v>2637</v>
      </c>
      <c r="H7" s="2">
        <v>2556</v>
      </c>
      <c r="I7" s="2">
        <v>2451</v>
      </c>
      <c r="J7" s="2">
        <v>2388</v>
      </c>
      <c r="K7" s="2">
        <f>SUM(B7:J7)</f>
        <v>23039</v>
      </c>
    </row>
    <row r="8" spans="1:11" s="1" customFormat="1">
      <c r="A8" s="13" t="s">
        <v>35</v>
      </c>
      <c r="B8" s="3">
        <v>2485</v>
      </c>
      <c r="C8" s="3">
        <v>2505</v>
      </c>
      <c r="D8" s="3">
        <v>2672</v>
      </c>
      <c r="E8" s="3">
        <v>2672</v>
      </c>
      <c r="F8" s="3">
        <v>2673</v>
      </c>
      <c r="G8" s="3">
        <v>2637</v>
      </c>
      <c r="H8" s="3">
        <v>2556</v>
      </c>
      <c r="I8" s="3">
        <v>2451</v>
      </c>
      <c r="J8" s="3">
        <v>2388</v>
      </c>
      <c r="K8" s="3">
        <f>SUM(B8:J8)</f>
        <v>23039</v>
      </c>
    </row>
    <row r="9" spans="1:11" s="1" customFormat="1">
      <c r="A9" s="13" t="s">
        <v>36</v>
      </c>
      <c r="B9" s="3">
        <f t="shared" ref="B9:J9" si="0">B5-B8</f>
        <v>1355</v>
      </c>
      <c r="C9" s="3">
        <f t="shared" si="0"/>
        <v>1655</v>
      </c>
      <c r="D9" s="3">
        <f t="shared" si="0"/>
        <v>1788</v>
      </c>
      <c r="E9" s="3">
        <f t="shared" si="0"/>
        <v>1948</v>
      </c>
      <c r="F9" s="3">
        <f t="shared" si="0"/>
        <v>1947</v>
      </c>
      <c r="G9" s="3">
        <f t="shared" si="0"/>
        <v>1723</v>
      </c>
      <c r="H9" s="3">
        <f t="shared" si="0"/>
        <v>1424</v>
      </c>
      <c r="I9" s="3">
        <f t="shared" si="0"/>
        <v>1129</v>
      </c>
      <c r="J9" s="3">
        <f t="shared" si="0"/>
        <v>912</v>
      </c>
      <c r="K9" s="3">
        <f>SUM(B9:J9)</f>
        <v>13881</v>
      </c>
    </row>
    <row r="13" spans="1:11">
      <c r="A13" s="18" t="s">
        <v>60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1"/>
  <sheetViews>
    <sheetView workbookViewId="0">
      <selection activeCell="B12" sqref="B12"/>
    </sheetView>
  </sheetViews>
  <sheetFormatPr defaultRowHeight="15"/>
  <cols>
    <col min="1" max="1" width="29.28515625" customWidth="1"/>
    <col min="2" max="2" width="17.28515625" customWidth="1"/>
  </cols>
  <sheetData>
    <row r="1" spans="1:2">
      <c r="A1" s="23" t="s">
        <v>39</v>
      </c>
      <c r="B1" s="24"/>
    </row>
    <row r="2" spans="1:2">
      <c r="A2" s="2"/>
      <c r="B2" s="14">
        <v>46357</v>
      </c>
    </row>
    <row r="3" spans="1:2">
      <c r="A3" s="13" t="s">
        <v>40</v>
      </c>
      <c r="B3" s="2"/>
    </row>
    <row r="4" spans="1:2">
      <c r="A4" s="13" t="s">
        <v>41</v>
      </c>
      <c r="B4" s="2"/>
    </row>
    <row r="5" spans="1:2">
      <c r="A5" s="15" t="s">
        <v>42</v>
      </c>
      <c r="B5" s="2">
        <f>'CashFlow Year 1'!K10</f>
        <v>8825</v>
      </c>
    </row>
    <row r="6" spans="1:2">
      <c r="A6" s="13" t="s">
        <v>43</v>
      </c>
      <c r="B6" s="2">
        <f>'CashFlow Year 1'!K10</f>
        <v>8825</v>
      </c>
    </row>
    <row r="7" spans="1:2">
      <c r="A7" s="13" t="s">
        <v>44</v>
      </c>
      <c r="B7" s="2"/>
    </row>
    <row r="8" spans="1:2">
      <c r="A8" s="15" t="s">
        <v>45</v>
      </c>
      <c r="B8" s="2">
        <v>20500</v>
      </c>
    </row>
    <row r="9" spans="1:2">
      <c r="A9" s="15" t="s">
        <v>46</v>
      </c>
      <c r="B9" s="2">
        <v>3417</v>
      </c>
    </row>
    <row r="10" spans="1:2">
      <c r="A10" s="15" t="s">
        <v>47</v>
      </c>
      <c r="B10" s="2">
        <f>B8-B9</f>
        <v>17083</v>
      </c>
    </row>
    <row r="11" spans="1:2">
      <c r="A11" s="13" t="s">
        <v>48</v>
      </c>
      <c r="B11" s="2">
        <f>B5+B8-B9</f>
        <v>25908</v>
      </c>
    </row>
    <row r="12" spans="1:2">
      <c r="A12" s="13" t="s">
        <v>49</v>
      </c>
      <c r="B12" s="2"/>
    </row>
    <row r="13" spans="1:2">
      <c r="A13" s="13" t="s">
        <v>50</v>
      </c>
      <c r="B13" s="2"/>
    </row>
    <row r="14" spans="1:2">
      <c r="A14" s="15"/>
      <c r="B14" s="2"/>
    </row>
    <row r="15" spans="1:2">
      <c r="A15" s="15" t="s">
        <v>51</v>
      </c>
      <c r="B15" s="2">
        <f>B11</f>
        <v>25908</v>
      </c>
    </row>
    <row r="16" spans="1:2">
      <c r="A16" s="13" t="s">
        <v>52</v>
      </c>
      <c r="B16" s="3">
        <f>B15</f>
        <v>25908</v>
      </c>
    </row>
    <row r="17" spans="1:2">
      <c r="A17" s="13" t="s">
        <v>53</v>
      </c>
      <c r="B17" s="3">
        <f>B16</f>
        <v>25908</v>
      </c>
    </row>
    <row r="21" spans="1:2">
      <c r="A21" t="s">
        <v>57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Startup Cost</vt:lpstr>
      <vt:lpstr>Income Year 1</vt:lpstr>
      <vt:lpstr>Income Year 2</vt:lpstr>
      <vt:lpstr>Income Year 3</vt:lpstr>
      <vt:lpstr>CashFlow Year 1</vt:lpstr>
      <vt:lpstr>CashFlow Year 2</vt:lpstr>
      <vt:lpstr>CashFlow Year 3</vt:lpstr>
      <vt:lpstr>Balance Year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CMTNStudent</cp:lastModifiedBy>
  <dcterms:created xsi:type="dcterms:W3CDTF">2025-11-05T17:42:06Z</dcterms:created>
  <dcterms:modified xsi:type="dcterms:W3CDTF">2025-11-23T21:06:18Z</dcterms:modified>
</cp:coreProperties>
</file>